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29" i="1"/>
  <c r="E228"/>
  <c r="E226"/>
  <c r="E225"/>
  <c r="E220"/>
  <c r="D220"/>
  <c r="E218"/>
  <c r="E217"/>
  <c r="E216"/>
  <c r="E215" s="1"/>
  <c r="E188" s="1"/>
  <c r="D215"/>
  <c r="D188" s="1"/>
  <c r="E213"/>
  <c r="E211"/>
  <c r="E210"/>
  <c r="E209"/>
  <c r="D209"/>
  <c r="E186"/>
  <c r="E185"/>
  <c r="E184"/>
  <c r="E181" s="1"/>
  <c r="D181"/>
  <c r="E178"/>
  <c r="E177"/>
  <c r="E176"/>
  <c r="E174"/>
  <c r="D174"/>
  <c r="E171"/>
  <c r="E170"/>
  <c r="E169"/>
  <c r="E168"/>
  <c r="E167"/>
  <c r="E166"/>
  <c r="E165"/>
  <c r="E163" s="1"/>
  <c r="E161" s="1"/>
  <c r="D163"/>
  <c r="D161"/>
  <c r="E159"/>
  <c r="E156"/>
  <c r="D156"/>
  <c r="E153"/>
  <c r="E149"/>
  <c r="E148"/>
  <c r="D147"/>
  <c r="E147" s="1"/>
  <c r="E145"/>
  <c r="E144"/>
  <c r="E143" s="1"/>
  <c r="E141" s="1"/>
  <c r="D143"/>
  <c r="E134"/>
  <c r="E131"/>
  <c r="E130"/>
  <c r="E129"/>
  <c r="E128"/>
  <c r="E127"/>
  <c r="E124"/>
  <c r="E123" s="1"/>
  <c r="E106" s="1"/>
  <c r="E104" s="1"/>
  <c r="D123"/>
  <c r="E114"/>
  <c r="E112"/>
  <c r="E108"/>
  <c r="E95"/>
  <c r="E83" s="1"/>
  <c r="E94"/>
  <c r="E89"/>
  <c r="D83"/>
  <c r="E77"/>
  <c r="E71"/>
  <c r="D71"/>
  <c r="E68"/>
  <c r="E67"/>
  <c r="E64"/>
  <c r="E63"/>
  <c r="E62"/>
  <c r="D62"/>
  <c r="E55"/>
  <c r="E54"/>
  <c r="E53"/>
  <c r="E49"/>
  <c r="E48"/>
  <c r="E47"/>
  <c r="E46"/>
  <c r="E43" s="1"/>
  <c r="D43"/>
  <c r="E41"/>
  <c r="E34"/>
  <c r="D34"/>
  <c r="E30"/>
  <c r="D30"/>
  <c r="E24"/>
  <c r="E23"/>
  <c r="E22"/>
  <c r="E20" s="1"/>
  <c r="D20"/>
  <c r="E18" l="1"/>
  <c r="E14" s="1"/>
  <c r="E243"/>
  <c r="E244" s="1"/>
</calcChain>
</file>

<file path=xl/sharedStrings.xml><?xml version="1.0" encoding="utf-8"?>
<sst xmlns="http://schemas.openxmlformats.org/spreadsheetml/2006/main" count="171" uniqueCount="88">
  <si>
    <t>Утверждаю:</t>
  </si>
  <si>
    <t>Согласовано: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</si>
  <si>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</si>
  <si>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</si>
  <si>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</si>
  <si>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</si>
  <si>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</si>
  <si>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2 кв. 2022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</si>
  <si>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</si>
  <si>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</si>
  <si>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</si>
  <si>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</si>
  <si>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</si>
  <si>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</si>
  <si>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</si>
  <si>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</si>
  <si>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</si>
  <si>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</si>
  <si>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</si>
  <si>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</si>
  <si>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</si>
  <si>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пр.60 лет СССР,20 А</t>
  </si>
  <si>
    <t>пр.60 лет СССР,10</t>
  </si>
  <si>
    <t>ул.Меркулова,15</t>
  </si>
  <si>
    <t>Смена задвижек</t>
  </si>
  <si>
    <t>Установка насосов</t>
  </si>
  <si>
    <t>шт</t>
  </si>
  <si>
    <t>Смена вентилей</t>
  </si>
  <si>
    <t>Смена изоляции</t>
  </si>
  <si>
    <t>пр.60 лет ссср,2</t>
  </si>
  <si>
    <t>пр.60 лет ссср, 20 А</t>
  </si>
  <si>
    <t>пр.60 лет ссср,10</t>
  </si>
  <si>
    <t>Смена конвекторов (шт.)</t>
  </si>
  <si>
    <t>Ремонт,окон,дверей в помещениях</t>
  </si>
  <si>
    <t>общего пользования</t>
  </si>
  <si>
    <t>Ремонт окон(створки)</t>
  </si>
  <si>
    <t>пр.Победы,112</t>
  </si>
  <si>
    <t>пр.Победы,108</t>
  </si>
  <si>
    <t>Ремонт и укрепление входных дверей</t>
  </si>
  <si>
    <t>Остекление мест общего пользования</t>
  </si>
  <si>
    <t xml:space="preserve"> </t>
  </si>
  <si>
    <t>м2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</si>
  <si>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</si>
  <si>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</si>
  <si>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</si>
  <si>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</si>
  <si>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ул.Водопьянова, 9</t>
  </si>
  <si>
    <t>Горячее водоснабжение</t>
  </si>
  <si>
    <t>Смена труб</t>
  </si>
  <si>
    <t>пр.Победы,95</t>
  </si>
  <si>
    <t>Крыши</t>
  </si>
  <si>
    <t>ремонт мягкой кровли</t>
  </si>
  <si>
    <t>пр.Победы,114</t>
  </si>
  <si>
    <t>пр.Победы,114/1</t>
  </si>
  <si>
    <t>пр.60 лет СССР,2</t>
  </si>
  <si>
    <t>пр.Сиреневый,1 (кв.37,57)</t>
  </si>
  <si>
    <t>пр.Победы,91 А (кв.102,103)</t>
  </si>
  <si>
    <t>пр.60 лет СССР,2 (кв.35,36,167,176,207,211)</t>
  </si>
  <si>
    <t>Балконные козырьки</t>
  </si>
  <si>
    <t>пр.60 лет СССР,16(кв.35)</t>
  </si>
  <si>
    <t>ул.Меркулова,33(кв.34)</t>
  </si>
  <si>
    <t>ул.Меркулова,29(кв.38)</t>
  </si>
  <si>
    <t>Стены</t>
  </si>
  <si>
    <t>Герметизация межпанельных швов</t>
  </si>
  <si>
    <t>ул.Меркулова,29(кв.23)</t>
  </si>
  <si>
    <t>пр.Победы,110/1(кв.38 а)</t>
  </si>
  <si>
    <t>пр.60 лет ссср,10(кв.61)</t>
  </si>
  <si>
    <t>Благоустройство</t>
  </si>
  <si>
    <t>в т. числе:</t>
  </si>
  <si>
    <t>Ремонт деревянных скамеек</t>
  </si>
  <si>
    <t>пр.Сиреневый,6</t>
  </si>
  <si>
    <t>пр.Сиреневый,1</t>
  </si>
  <si>
    <t>Ремонт д/площ. и м/форм</t>
  </si>
  <si>
    <t>Сиреневый,2 б</t>
  </si>
  <si>
    <t>Внутренняя отделка</t>
  </si>
  <si>
    <t>ул.Меркулова,112(2 п.)</t>
  </si>
  <si>
    <t>К.О.потолка и стен</t>
  </si>
  <si>
    <t>М.О.стен</t>
  </si>
  <si>
    <t>ул.Меркулова,112(1 п.)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</si>
  <si>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</si>
  <si>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</si>
  <si>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</si>
  <si>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</si>
  <si>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</si>
  <si>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 Липецкой обл.и г.Липецка.</t>
  </si>
  <si>
    <t>Ведущий инж-р ООО"ОУК"</t>
  </si>
  <si>
    <t xml:space="preserve">    О.В.Шапкина</t>
  </si>
  <si>
    <t>Генеральный директор ООО "ОУК "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</si>
</sst>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164" fontId="5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0" fillId="0" borderId="2" xfId="0" applyBorder="1"/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0" fillId="2" borderId="1" xfId="0" applyNumberFormat="1" applyFont="1" applyFill="1" applyBorder="1"/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/>
    <xf numFmtId="164" fontId="13" fillId="2" borderId="3" xfId="0" applyNumberFormat="1" applyFont="1" applyFill="1" applyBorder="1"/>
    <xf numFmtId="164" fontId="2" fillId="2" borderId="3" xfId="0" applyNumberFormat="1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164" fontId="13" fillId="2" borderId="1" xfId="0" applyNumberFormat="1" applyFont="1" applyFill="1" applyBorder="1"/>
    <xf numFmtId="0" fontId="0" fillId="3" borderId="1" xfId="0" applyFill="1" applyBorder="1"/>
    <xf numFmtId="0" fontId="2" fillId="2" borderId="3" xfId="0" applyFont="1" applyFill="1" applyBorder="1"/>
    <xf numFmtId="0" fontId="2" fillId="2" borderId="4" xfId="0" applyFont="1" applyFill="1" applyBorder="1"/>
    <xf numFmtId="164" fontId="14" fillId="2" borderId="1" xfId="0" applyNumberFormat="1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15" fillId="2" borderId="1" xfId="0" applyFont="1" applyFill="1" applyBorder="1"/>
    <xf numFmtId="0" fontId="0" fillId="0" borderId="1" xfId="0" applyFont="1" applyFill="1" applyBorder="1"/>
    <xf numFmtId="0" fontId="16" fillId="2" borderId="1" xfId="0" applyFont="1" applyFill="1" applyBorder="1"/>
    <xf numFmtId="0" fontId="9" fillId="2" borderId="1" xfId="0" applyFont="1" applyFill="1" applyBorder="1"/>
    <xf numFmtId="0" fontId="13" fillId="2" borderId="1" xfId="0" applyFont="1" applyFill="1" applyBorder="1"/>
    <xf numFmtId="164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/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wrapText="1" shrinkToFi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56"/>
  <sheetViews>
    <sheetView tabSelected="1" workbookViewId="0">
      <selection activeCell="H25" sqref="H25"/>
    </sheetView>
  </sheetViews>
  <sheetFormatPr defaultRowHeight="15"/>
  <cols>
    <col min="1" max="1" width="6.28515625" customWidth="1"/>
    <col min="2" max="2" width="35.85546875" customWidth="1"/>
    <col min="4" max="4" width="12" customWidth="1"/>
    <col min="5" max="5" width="18.14062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87</v>
      </c>
      <c r="D4" t="s">
        <v>2</v>
      </c>
    </row>
    <row r="5" spans="1:5">
      <c r="B5" s="2" t="s">
        <v>3</v>
      </c>
      <c r="D5" s="51" t="s">
        <v>4</v>
      </c>
      <c r="E5" s="51"/>
    </row>
    <row r="7" spans="1:5" ht="20.25">
      <c r="C7" s="3" t="s">
        <v>5</v>
      </c>
    </row>
    <row r="8" spans="1:5">
      <c r="B8" s="52" t="s">
        <v>6</v>
      </c>
      <c r="C8" s="52"/>
      <c r="D8" s="52"/>
      <c r="E8" s="52"/>
    </row>
    <row r="9" spans="1:5">
      <c r="B9" s="52" t="s">
        <v>7</v>
      </c>
      <c r="C9" s="52"/>
      <c r="D9" s="52"/>
      <c r="E9" s="52"/>
    </row>
    <row r="11" spans="1:5" ht="15.75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</row>
    <row r="12" spans="1:5">
      <c r="A12" s="5"/>
      <c r="B12" s="6"/>
      <c r="C12" s="5"/>
      <c r="D12" s="6"/>
      <c r="E12" s="6"/>
    </row>
    <row r="13" spans="1:5" ht="18">
      <c r="A13" s="7"/>
      <c r="B13" s="8" t="s">
        <v>13</v>
      </c>
      <c r="C13" s="7"/>
      <c r="D13" s="9"/>
      <c r="E13" s="10"/>
    </row>
    <row r="14" spans="1:5" ht="18">
      <c r="A14" s="7"/>
      <c r="B14" s="11" t="s">
        <v>14</v>
      </c>
      <c r="C14" s="7"/>
      <c r="D14" s="9"/>
      <c r="E14" s="12">
        <f>E18+E62+E83</f>
        <v>230</v>
      </c>
    </row>
    <row r="15" spans="1:5" ht="15.75">
      <c r="A15" s="7"/>
      <c r="B15" s="11" t="s">
        <v>15</v>
      </c>
      <c r="C15" s="7"/>
      <c r="D15" s="9"/>
      <c r="E15" s="13"/>
    </row>
    <row r="16" spans="1:5">
      <c r="A16" s="7"/>
      <c r="B16" s="9" t="s">
        <v>16</v>
      </c>
      <c r="C16" s="7"/>
      <c r="D16" s="9"/>
      <c r="E16" s="9"/>
    </row>
    <row r="17" spans="1:5">
      <c r="A17" s="7"/>
      <c r="B17" s="9"/>
      <c r="C17" s="7"/>
      <c r="D17" s="9"/>
      <c r="E17" s="13"/>
    </row>
    <row r="18" spans="1:5" ht="15.75">
      <c r="A18" s="7"/>
      <c r="B18" s="11" t="s">
        <v>17</v>
      </c>
      <c r="C18" s="7"/>
      <c r="D18" s="9"/>
      <c r="E18" s="14">
        <f>E20+E30+E34+E41+E43+E53</f>
        <v>108</v>
      </c>
    </row>
    <row r="19" spans="1:5">
      <c r="A19" s="7"/>
      <c r="B19" s="9" t="s">
        <v>18</v>
      </c>
      <c r="C19" s="7"/>
      <c r="D19" s="9"/>
      <c r="E19" s="9"/>
    </row>
    <row r="20" spans="1:5" ht="15.75">
      <c r="A20" s="7"/>
      <c r="B20" s="15" t="s">
        <v>19</v>
      </c>
      <c r="C20" s="7" t="s">
        <v>20</v>
      </c>
      <c r="D20" s="16">
        <f>SUM(D22:D27)</f>
        <v>50</v>
      </c>
      <c r="E20" s="16">
        <f>SUM(E22:E27)</f>
        <v>50</v>
      </c>
    </row>
    <row r="21" spans="1:5">
      <c r="A21" s="17"/>
      <c r="B21" s="9"/>
      <c r="C21" s="7"/>
      <c r="D21" s="18"/>
      <c r="E21" s="19"/>
    </row>
    <row r="22" spans="1:5">
      <c r="A22" s="17">
        <v>1</v>
      </c>
      <c r="B22" s="20" t="s">
        <v>21</v>
      </c>
      <c r="C22" s="7" t="s">
        <v>20</v>
      </c>
      <c r="D22" s="18">
        <v>10</v>
      </c>
      <c r="E22" s="19">
        <f>D22*1.1</f>
        <v>11</v>
      </c>
    </row>
    <row r="23" spans="1:5">
      <c r="A23" s="17">
        <v>2</v>
      </c>
      <c r="B23" s="20" t="s">
        <v>22</v>
      </c>
      <c r="C23" s="7" t="s">
        <v>20</v>
      </c>
      <c r="D23" s="18">
        <v>30</v>
      </c>
      <c r="E23" s="19">
        <f>D23*1</f>
        <v>30</v>
      </c>
    </row>
    <row r="24" spans="1:5">
      <c r="A24" s="17">
        <v>3</v>
      </c>
      <c r="B24" s="20" t="s">
        <v>23</v>
      </c>
      <c r="C24" s="7" t="s">
        <v>20</v>
      </c>
      <c r="D24" s="18">
        <v>10</v>
      </c>
      <c r="E24" s="19">
        <f>D24*0.9</f>
        <v>9</v>
      </c>
    </row>
    <row r="25" spans="1:5">
      <c r="A25" s="17"/>
      <c r="B25" s="20"/>
      <c r="C25" s="7"/>
      <c r="D25" s="18"/>
      <c r="E25" s="19"/>
    </row>
    <row r="26" spans="1:5">
      <c r="A26" s="17"/>
      <c r="B26" s="20"/>
      <c r="C26" s="7"/>
      <c r="D26" s="18"/>
      <c r="E26" s="19"/>
    </row>
    <row r="27" spans="1:5">
      <c r="A27" s="17"/>
      <c r="B27" s="20"/>
      <c r="C27" s="7"/>
      <c r="D27" s="18"/>
      <c r="E27" s="19"/>
    </row>
    <row r="28" spans="1:5">
      <c r="A28" s="21"/>
      <c r="B28" s="6"/>
      <c r="C28" s="6"/>
      <c r="D28" s="6"/>
      <c r="E28" s="6"/>
    </row>
    <row r="29" spans="1:5">
      <c r="A29" s="17"/>
      <c r="B29" s="18"/>
      <c r="C29" s="17"/>
      <c r="D29" s="18"/>
      <c r="E29" s="19"/>
    </row>
    <row r="30" spans="1:5">
      <c r="A30" s="7"/>
      <c r="B30" s="22" t="s">
        <v>24</v>
      </c>
      <c r="C30" s="7"/>
      <c r="D30" s="23">
        <f>SUM(D32:D32)</f>
        <v>0</v>
      </c>
      <c r="E30" s="23">
        <f>SUM(E32:E32)</f>
        <v>0</v>
      </c>
    </row>
    <row r="31" spans="1:5">
      <c r="A31" s="7"/>
      <c r="B31" s="20"/>
      <c r="C31" s="7"/>
      <c r="D31" s="20"/>
      <c r="E31" s="24"/>
    </row>
    <row r="32" spans="1:5">
      <c r="A32" s="7"/>
      <c r="B32" s="9"/>
      <c r="C32" s="25"/>
      <c r="D32" s="18"/>
      <c r="E32" s="19"/>
    </row>
    <row r="33" spans="1:5">
      <c r="A33" s="7"/>
      <c r="B33" s="20"/>
      <c r="C33" s="7"/>
      <c r="D33" s="18"/>
      <c r="E33" s="19"/>
    </row>
    <row r="34" spans="1:5" ht="15.75">
      <c r="A34" s="7"/>
      <c r="B34" s="15" t="s">
        <v>25</v>
      </c>
      <c r="C34" s="7"/>
      <c r="D34" s="26">
        <f>D35+D40</f>
        <v>0</v>
      </c>
      <c r="E34" s="27">
        <f>E35+E40</f>
        <v>0</v>
      </c>
    </row>
    <row r="35" spans="1:5">
      <c r="A35" s="7"/>
      <c r="B35" s="9"/>
      <c r="C35" s="7" t="s">
        <v>26</v>
      </c>
      <c r="D35" s="18"/>
      <c r="E35" s="28"/>
    </row>
    <row r="36" spans="1:5">
      <c r="A36" s="7"/>
      <c r="B36" s="18"/>
      <c r="C36" s="7"/>
      <c r="D36" s="18"/>
      <c r="E36" s="28"/>
    </row>
    <row r="37" spans="1:5">
      <c r="A37" s="7"/>
      <c r="B37" s="18"/>
      <c r="C37" s="7"/>
      <c r="D37" s="18"/>
      <c r="E37" s="28"/>
    </row>
    <row r="38" spans="1:5">
      <c r="A38" s="7"/>
      <c r="B38" s="18"/>
      <c r="C38" s="7"/>
      <c r="D38" s="18"/>
      <c r="E38" s="28"/>
    </row>
    <row r="39" spans="1:5">
      <c r="A39" s="7"/>
      <c r="B39" s="18"/>
      <c r="C39" s="7"/>
      <c r="D39" s="18"/>
      <c r="E39" s="28"/>
    </row>
    <row r="40" spans="1:5">
      <c r="A40" s="17"/>
      <c r="B40" s="20"/>
      <c r="C40" s="25"/>
      <c r="D40" s="18"/>
      <c r="E40" s="28"/>
    </row>
    <row r="41" spans="1:5" ht="15.75">
      <c r="A41" s="17"/>
      <c r="B41" s="15" t="s">
        <v>27</v>
      </c>
      <c r="C41" s="17" t="s">
        <v>26</v>
      </c>
      <c r="D41" s="26">
        <v>40</v>
      </c>
      <c r="E41" s="16">
        <f>D41*1.05</f>
        <v>42</v>
      </c>
    </row>
    <row r="42" spans="1:5">
      <c r="A42" s="17"/>
      <c r="B42" s="18"/>
      <c r="C42" s="17"/>
      <c r="D42" s="18"/>
      <c r="E42" s="18"/>
    </row>
    <row r="43" spans="1:5" ht="15.75">
      <c r="A43" s="17"/>
      <c r="B43" s="15" t="s">
        <v>28</v>
      </c>
      <c r="C43" s="25" t="s">
        <v>20</v>
      </c>
      <c r="D43" s="16">
        <f>SUM(D44:D50)</f>
        <v>80</v>
      </c>
      <c r="E43" s="16">
        <f>SUM(E44:E50)</f>
        <v>16</v>
      </c>
    </row>
    <row r="44" spans="1:5">
      <c r="A44" s="17"/>
      <c r="B44" s="20"/>
      <c r="C44" s="7"/>
      <c r="D44" s="18"/>
      <c r="E44" s="19"/>
    </row>
    <row r="45" spans="1:5">
      <c r="A45" s="17"/>
      <c r="B45" s="20"/>
      <c r="C45" s="7"/>
      <c r="D45" s="18"/>
      <c r="E45" s="19"/>
    </row>
    <row r="46" spans="1:5">
      <c r="A46" s="17">
        <v>1</v>
      </c>
      <c r="B46" s="20" t="s">
        <v>29</v>
      </c>
      <c r="C46" s="7" t="s">
        <v>20</v>
      </c>
      <c r="D46" s="18">
        <v>30</v>
      </c>
      <c r="E46" s="19">
        <f>D46*0.2</f>
        <v>6</v>
      </c>
    </row>
    <row r="47" spans="1:5">
      <c r="A47" s="17">
        <v>2</v>
      </c>
      <c r="B47" s="20" t="s">
        <v>30</v>
      </c>
      <c r="C47" s="7" t="s">
        <v>20</v>
      </c>
      <c r="D47" s="18">
        <v>10</v>
      </c>
      <c r="E47" s="19">
        <f>D47*0.2</f>
        <v>2</v>
      </c>
    </row>
    <row r="48" spans="1:5">
      <c r="A48" s="17">
        <v>3</v>
      </c>
      <c r="B48" s="20" t="s">
        <v>31</v>
      </c>
      <c r="C48" s="7" t="s">
        <v>20</v>
      </c>
      <c r="D48" s="18">
        <v>30</v>
      </c>
      <c r="E48" s="19">
        <f>D48*0.2</f>
        <v>6</v>
      </c>
    </row>
    <row r="49" spans="1:5">
      <c r="A49" s="17"/>
      <c r="B49" s="20" t="s">
        <v>23</v>
      </c>
      <c r="C49" s="7" t="s">
        <v>20</v>
      </c>
      <c r="D49" s="18">
        <v>10</v>
      </c>
      <c r="E49" s="19">
        <f>D49*0.2</f>
        <v>2</v>
      </c>
    </row>
    <row r="50" spans="1:5">
      <c r="A50" s="17"/>
      <c r="B50" s="20"/>
      <c r="C50" s="7"/>
      <c r="D50" s="18"/>
      <c r="E50" s="19"/>
    </row>
    <row r="51" spans="1:5">
      <c r="A51" s="17"/>
      <c r="B51" s="9"/>
      <c r="C51" s="7"/>
      <c r="D51" s="18"/>
      <c r="E51" s="19"/>
    </row>
    <row r="52" spans="1:5">
      <c r="A52" s="17"/>
      <c r="B52" s="9"/>
      <c r="C52" s="7"/>
      <c r="D52" s="18"/>
      <c r="E52" s="19"/>
    </row>
    <row r="53" spans="1:5" ht="15.75">
      <c r="A53" s="29"/>
      <c r="B53" s="30" t="s">
        <v>32</v>
      </c>
      <c r="C53" s="7"/>
      <c r="D53" s="26"/>
      <c r="E53" s="31">
        <f>D53*5</f>
        <v>0</v>
      </c>
    </row>
    <row r="54" spans="1:5">
      <c r="A54" s="29"/>
      <c r="B54" s="32"/>
      <c r="C54" s="7" t="s">
        <v>26</v>
      </c>
      <c r="D54" s="18"/>
      <c r="E54" s="19">
        <f>D54*5</f>
        <v>0</v>
      </c>
    </row>
    <row r="55" spans="1:5">
      <c r="A55" s="7"/>
      <c r="B55" s="9"/>
      <c r="C55" s="25" t="s">
        <v>26</v>
      </c>
      <c r="D55" s="18"/>
      <c r="E55" s="19">
        <f>D55*5</f>
        <v>0</v>
      </c>
    </row>
    <row r="56" spans="1:5">
      <c r="A56" s="7"/>
      <c r="B56" s="18"/>
      <c r="C56" s="7"/>
      <c r="D56" s="18"/>
      <c r="E56" s="19"/>
    </row>
    <row r="57" spans="1:5">
      <c r="A57" s="7"/>
      <c r="B57" s="18"/>
      <c r="C57" s="7"/>
      <c r="D57" s="18"/>
      <c r="E57" s="19"/>
    </row>
    <row r="58" spans="1:5">
      <c r="A58" s="17"/>
      <c r="B58" s="18"/>
      <c r="C58" s="17"/>
      <c r="D58" s="33"/>
      <c r="E58" s="34"/>
    </row>
    <row r="59" spans="1:5" ht="15.75">
      <c r="A59" s="17"/>
      <c r="B59" s="11" t="s">
        <v>33</v>
      </c>
      <c r="C59" s="17"/>
      <c r="D59" s="18"/>
      <c r="E59" s="18"/>
    </row>
    <row r="60" spans="1:5" ht="15.75">
      <c r="A60" s="17"/>
      <c r="B60" s="11" t="s">
        <v>34</v>
      </c>
      <c r="C60" s="17"/>
      <c r="D60" s="18"/>
      <c r="E60" s="14"/>
    </row>
    <row r="61" spans="1:5">
      <c r="A61" s="17"/>
      <c r="B61" s="18" t="s">
        <v>18</v>
      </c>
      <c r="C61" s="17"/>
      <c r="D61" s="18"/>
      <c r="E61" s="18"/>
    </row>
    <row r="62" spans="1:5" ht="15.75">
      <c r="A62" s="17"/>
      <c r="B62" s="15" t="s">
        <v>35</v>
      </c>
      <c r="C62" s="17" t="s">
        <v>26</v>
      </c>
      <c r="D62" s="26">
        <f>D63+D64</f>
        <v>60</v>
      </c>
      <c r="E62" s="14">
        <f>D62*1.2</f>
        <v>72</v>
      </c>
    </row>
    <row r="63" spans="1:5">
      <c r="A63" s="17">
        <v>1</v>
      </c>
      <c r="B63" s="20" t="s">
        <v>36</v>
      </c>
      <c r="C63" s="25" t="s">
        <v>26</v>
      </c>
      <c r="D63" s="18">
        <v>30</v>
      </c>
      <c r="E63" s="19">
        <f>D63*1.6</f>
        <v>48</v>
      </c>
    </row>
    <row r="64" spans="1:5">
      <c r="A64" s="17">
        <v>2</v>
      </c>
      <c r="B64" s="20" t="s">
        <v>37</v>
      </c>
      <c r="C64" s="25" t="s">
        <v>26</v>
      </c>
      <c r="D64" s="18">
        <v>30</v>
      </c>
      <c r="E64" s="19">
        <f>D64*1.6</f>
        <v>48</v>
      </c>
    </row>
    <row r="65" spans="1:5">
      <c r="A65" s="17"/>
      <c r="B65" s="9"/>
      <c r="C65" s="25"/>
      <c r="D65" s="18"/>
      <c r="E65" s="19"/>
    </row>
    <row r="66" spans="1:5">
      <c r="A66" s="17"/>
      <c r="B66" s="9"/>
      <c r="C66" s="25"/>
      <c r="D66" s="18"/>
      <c r="E66" s="19"/>
    </row>
    <row r="67" spans="1:5">
      <c r="A67" s="17"/>
      <c r="B67" s="9"/>
      <c r="C67" s="25"/>
      <c r="D67" s="18"/>
      <c r="E67" s="19">
        <f>D67*1.2</f>
        <v>0</v>
      </c>
    </row>
    <row r="68" spans="1:5">
      <c r="A68" s="17"/>
      <c r="B68" s="9"/>
      <c r="C68" s="25"/>
      <c r="D68" s="18"/>
      <c r="E68" s="19">
        <f>D68*1.2</f>
        <v>0</v>
      </c>
    </row>
    <row r="69" spans="1:5">
      <c r="A69" s="17"/>
      <c r="B69" s="9"/>
      <c r="C69" s="25"/>
      <c r="D69" s="18"/>
      <c r="E69" s="19"/>
    </row>
    <row r="70" spans="1:5" ht="15.75">
      <c r="A70" s="17"/>
      <c r="B70" s="20"/>
      <c r="C70" s="25"/>
      <c r="D70" s="26"/>
      <c r="E70" s="26"/>
    </row>
    <row r="71" spans="1:5" ht="15.75">
      <c r="A71" s="17"/>
      <c r="B71" s="15" t="s">
        <v>38</v>
      </c>
      <c r="C71" s="17"/>
      <c r="D71" s="26">
        <f>D72</f>
        <v>0</v>
      </c>
      <c r="E71" s="26">
        <f>E72</f>
        <v>0</v>
      </c>
    </row>
    <row r="72" spans="1:5">
      <c r="A72" s="17"/>
      <c r="B72" s="20"/>
      <c r="C72" s="25"/>
      <c r="D72" s="18"/>
      <c r="E72" s="35"/>
    </row>
    <row r="73" spans="1:5">
      <c r="A73" s="17"/>
      <c r="B73" s="9"/>
      <c r="C73" s="17"/>
      <c r="D73" s="18"/>
      <c r="E73" s="35"/>
    </row>
    <row r="74" spans="1:5">
      <c r="A74" s="17"/>
      <c r="B74" s="9"/>
      <c r="C74" s="7"/>
      <c r="D74" s="18"/>
      <c r="E74" s="35"/>
    </row>
    <row r="75" spans="1:5">
      <c r="A75" s="17"/>
      <c r="B75" s="9"/>
      <c r="C75" s="7"/>
      <c r="D75" s="18"/>
      <c r="E75" s="35"/>
    </row>
    <row r="76" spans="1:5">
      <c r="A76" s="17"/>
      <c r="B76" s="9"/>
      <c r="C76" s="17"/>
      <c r="D76" s="18"/>
      <c r="E76" s="35"/>
    </row>
    <row r="77" spans="1:5">
      <c r="A77" s="17"/>
      <c r="B77" s="18"/>
      <c r="C77" s="17"/>
      <c r="D77" s="18"/>
      <c r="E77" s="35">
        <f>D77*2.5</f>
        <v>0</v>
      </c>
    </row>
    <row r="78" spans="1:5">
      <c r="A78" s="17"/>
      <c r="B78" s="9"/>
      <c r="C78" s="17"/>
      <c r="D78" s="18"/>
      <c r="E78" s="35"/>
    </row>
    <row r="79" spans="1:5">
      <c r="A79" s="17"/>
      <c r="B79" s="18"/>
      <c r="C79" s="17"/>
      <c r="D79" s="18"/>
      <c r="E79" s="35"/>
    </row>
    <row r="80" spans="1:5">
      <c r="A80" s="17"/>
      <c r="B80" s="9"/>
      <c r="C80" s="7"/>
      <c r="D80" s="18"/>
      <c r="E80" s="19"/>
    </row>
    <row r="81" spans="1:5">
      <c r="A81" s="17"/>
      <c r="B81" s="9"/>
      <c r="C81" s="7"/>
      <c r="D81" s="18"/>
      <c r="E81" s="19"/>
    </row>
    <row r="82" spans="1:5">
      <c r="A82" s="17"/>
      <c r="B82" s="18"/>
      <c r="C82" s="17"/>
      <c r="D82" s="18"/>
      <c r="E82" s="19"/>
    </row>
    <row r="83" spans="1:5" ht="15.75">
      <c r="A83" s="17"/>
      <c r="B83" s="15" t="s">
        <v>39</v>
      </c>
      <c r="C83" s="17"/>
      <c r="D83" s="26">
        <f>SUM(D94:D96)</f>
        <v>50</v>
      </c>
      <c r="E83" s="31">
        <f>SUM(E94:E96)</f>
        <v>50</v>
      </c>
    </row>
    <row r="84" spans="1:5">
      <c r="A84" s="17"/>
      <c r="B84" s="18"/>
      <c r="C84" s="17"/>
      <c r="D84" s="18"/>
      <c r="E84" s="19"/>
    </row>
    <row r="85" spans="1:5">
      <c r="A85" s="17"/>
      <c r="B85" s="18"/>
      <c r="C85" s="17"/>
      <c r="D85" s="18"/>
      <c r="E85" s="19"/>
    </row>
    <row r="86" spans="1:5">
      <c r="A86" s="17"/>
      <c r="B86" s="9"/>
      <c r="C86" s="17"/>
      <c r="D86" s="18"/>
      <c r="E86" s="19"/>
    </row>
    <row r="87" spans="1:5">
      <c r="A87" s="17"/>
      <c r="B87" s="18"/>
      <c r="C87" s="17"/>
      <c r="D87" s="18"/>
      <c r="E87" s="19"/>
    </row>
    <row r="88" spans="1:5">
      <c r="A88" s="17"/>
      <c r="B88" s="9"/>
      <c r="C88" s="17"/>
      <c r="D88" s="18"/>
      <c r="E88" s="19"/>
    </row>
    <row r="89" spans="1:5">
      <c r="A89" s="17"/>
      <c r="B89" s="9"/>
      <c r="C89" s="17"/>
      <c r="D89" s="18"/>
      <c r="E89" s="19">
        <f>D89*0.63</f>
        <v>0</v>
      </c>
    </row>
    <row r="90" spans="1:5">
      <c r="A90" s="17"/>
      <c r="B90" s="9"/>
      <c r="C90" s="17"/>
      <c r="D90" s="18"/>
      <c r="E90" s="19"/>
    </row>
    <row r="91" spans="1:5">
      <c r="A91" s="17"/>
      <c r="B91" s="9"/>
      <c r="C91" s="17"/>
      <c r="D91" s="18"/>
      <c r="E91" s="19"/>
    </row>
    <row r="92" spans="1:5">
      <c r="A92" s="17"/>
      <c r="B92" s="9" t="s">
        <v>40</v>
      </c>
      <c r="C92" s="17"/>
      <c r="D92" s="18"/>
      <c r="E92" s="19"/>
    </row>
    <row r="93" spans="1:5">
      <c r="A93" s="17"/>
      <c r="B93" s="9"/>
      <c r="C93" s="17"/>
      <c r="D93" s="18"/>
      <c r="E93" s="19"/>
    </row>
    <row r="94" spans="1:5">
      <c r="A94" s="17">
        <v>1</v>
      </c>
      <c r="B94" s="9" t="s">
        <v>36</v>
      </c>
      <c r="C94" s="25" t="s">
        <v>41</v>
      </c>
      <c r="D94" s="18">
        <v>20</v>
      </c>
      <c r="E94" s="19">
        <f>D94*1</f>
        <v>20</v>
      </c>
    </row>
    <row r="95" spans="1:5">
      <c r="A95" s="17">
        <v>2</v>
      </c>
      <c r="B95" s="9" t="s">
        <v>37</v>
      </c>
      <c r="C95" s="25" t="s">
        <v>41</v>
      </c>
      <c r="D95" s="18">
        <v>30</v>
      </c>
      <c r="E95" s="19">
        <f>D95*1</f>
        <v>30</v>
      </c>
    </row>
    <row r="96" spans="1:5">
      <c r="A96" s="17"/>
      <c r="B96" s="9"/>
      <c r="C96" s="25"/>
      <c r="D96" s="18"/>
      <c r="E96" s="19"/>
    </row>
    <row r="97" spans="1:5">
      <c r="A97" s="17"/>
      <c r="B97" s="9"/>
      <c r="C97" s="7"/>
      <c r="D97" s="18"/>
      <c r="E97" s="19"/>
    </row>
    <row r="98" spans="1:5">
      <c r="A98" s="17"/>
      <c r="B98" s="9"/>
      <c r="C98" s="7"/>
      <c r="D98" s="18"/>
      <c r="E98" s="19"/>
    </row>
    <row r="99" spans="1:5">
      <c r="A99" s="17"/>
      <c r="B99" s="18"/>
      <c r="C99" s="17"/>
      <c r="D99" s="18"/>
      <c r="E99" s="19"/>
    </row>
    <row r="100" spans="1:5">
      <c r="A100" s="17"/>
      <c r="B100" s="9"/>
      <c r="C100" s="17"/>
      <c r="D100" s="9"/>
      <c r="E100" s="19"/>
    </row>
    <row r="101" spans="1:5">
      <c r="A101" s="17"/>
      <c r="B101" s="9"/>
      <c r="C101" s="17"/>
      <c r="D101" s="9"/>
      <c r="E101" s="19"/>
    </row>
    <row r="102" spans="1:5">
      <c r="A102" s="17"/>
      <c r="B102" s="9"/>
      <c r="C102" s="25"/>
      <c r="D102" s="9"/>
      <c r="E102" s="19"/>
    </row>
    <row r="103" spans="1:5">
      <c r="A103" s="17"/>
      <c r="B103" s="9"/>
      <c r="C103" s="17"/>
      <c r="D103" s="9"/>
      <c r="E103" s="9"/>
    </row>
    <row r="104" spans="1:5" ht="18">
      <c r="A104" s="17"/>
      <c r="B104" s="26" t="s">
        <v>42</v>
      </c>
      <c r="C104" s="17"/>
      <c r="D104" s="18"/>
      <c r="E104" s="12">
        <f>E106+E141+E161+E181+E188+E220</f>
        <v>924.31999999999994</v>
      </c>
    </row>
    <row r="105" spans="1:5" ht="15.75">
      <c r="A105" s="17"/>
      <c r="B105" s="26"/>
      <c r="C105" s="17"/>
      <c r="D105" s="18"/>
      <c r="E105" s="26"/>
    </row>
    <row r="106" spans="1:5" ht="15.75">
      <c r="A106" s="17"/>
      <c r="B106" s="11" t="s">
        <v>43</v>
      </c>
      <c r="C106" s="17"/>
      <c r="D106" s="18"/>
      <c r="E106" s="31">
        <f>E108+E112+E123+E114</f>
        <v>82</v>
      </c>
    </row>
    <row r="107" spans="1:5">
      <c r="A107" s="17"/>
      <c r="B107" s="18" t="s">
        <v>16</v>
      </c>
      <c r="C107" s="17"/>
      <c r="D107" s="18"/>
      <c r="E107" s="18"/>
    </row>
    <row r="108" spans="1:5" ht="15.75">
      <c r="A108" s="17"/>
      <c r="B108" s="15" t="s">
        <v>44</v>
      </c>
      <c r="C108" s="17" t="s">
        <v>20</v>
      </c>
      <c r="D108" s="26"/>
      <c r="E108" s="26">
        <f>D108*0.55</f>
        <v>0</v>
      </c>
    </row>
    <row r="109" spans="1:5">
      <c r="A109" s="17"/>
      <c r="B109" s="9"/>
      <c r="C109" s="25" t="s">
        <v>20</v>
      </c>
      <c r="D109" s="18"/>
      <c r="E109" s="19"/>
    </row>
    <row r="110" spans="1:5" ht="15.75">
      <c r="A110" s="17"/>
      <c r="B110" s="18"/>
      <c r="C110" s="17"/>
      <c r="D110" s="26"/>
      <c r="E110" s="16"/>
    </row>
    <row r="111" spans="1:5" ht="15.75">
      <c r="A111" s="17"/>
      <c r="B111" s="18"/>
      <c r="C111" s="17"/>
      <c r="D111" s="26"/>
      <c r="E111" s="26"/>
    </row>
    <row r="112" spans="1:5" ht="15.75">
      <c r="A112" s="17"/>
      <c r="B112" s="15" t="s">
        <v>27</v>
      </c>
      <c r="C112" s="17" t="s">
        <v>26</v>
      </c>
      <c r="D112" s="26">
        <v>20</v>
      </c>
      <c r="E112" s="16">
        <f>D112*2.5</f>
        <v>50</v>
      </c>
    </row>
    <row r="113" spans="1:5" ht="15.75">
      <c r="A113" s="17"/>
      <c r="B113" s="15"/>
      <c r="C113" s="17"/>
      <c r="D113" s="26"/>
      <c r="E113" s="36"/>
    </row>
    <row r="114" spans="1:5" ht="15.75">
      <c r="A114" s="17"/>
      <c r="B114" s="15" t="s">
        <v>24</v>
      </c>
      <c r="C114" s="25" t="s">
        <v>26</v>
      </c>
      <c r="D114" s="26">
        <v>0</v>
      </c>
      <c r="E114" s="31">
        <f>D114*4.4</f>
        <v>0</v>
      </c>
    </row>
    <row r="115" spans="1:5">
      <c r="A115" s="17"/>
      <c r="B115" s="20"/>
      <c r="C115" s="25"/>
      <c r="D115" s="18"/>
      <c r="E115" s="19"/>
    </row>
    <row r="116" spans="1:5">
      <c r="A116" s="17"/>
      <c r="B116" s="20"/>
      <c r="C116" s="25"/>
      <c r="D116" s="18"/>
      <c r="E116" s="19"/>
    </row>
    <row r="117" spans="1:5">
      <c r="A117" s="17"/>
      <c r="B117" s="18"/>
      <c r="C117" s="17"/>
      <c r="D117" s="18"/>
      <c r="E117" s="19"/>
    </row>
    <row r="118" spans="1:5">
      <c r="A118" s="17"/>
      <c r="B118" s="18"/>
      <c r="C118" s="17"/>
      <c r="D118" s="18"/>
      <c r="E118" s="19"/>
    </row>
    <row r="119" spans="1:5">
      <c r="A119" s="17"/>
      <c r="B119" s="18"/>
      <c r="C119" s="17"/>
      <c r="D119" s="18"/>
      <c r="E119" s="19"/>
    </row>
    <row r="120" spans="1:5">
      <c r="A120" s="17"/>
      <c r="B120" s="18"/>
      <c r="C120" s="17"/>
      <c r="D120" s="18"/>
      <c r="E120" s="19"/>
    </row>
    <row r="121" spans="1:5">
      <c r="A121" s="17"/>
      <c r="B121" s="18"/>
      <c r="C121" s="17"/>
      <c r="D121" s="18"/>
      <c r="E121" s="19"/>
    </row>
    <row r="122" spans="1:5">
      <c r="A122" s="17"/>
      <c r="B122" s="18"/>
      <c r="C122" s="17"/>
      <c r="D122" s="18"/>
      <c r="E122" s="19"/>
    </row>
    <row r="123" spans="1:5" ht="15.75">
      <c r="A123" s="37"/>
      <c r="B123" s="22" t="s">
        <v>45</v>
      </c>
      <c r="C123" s="17" t="s">
        <v>20</v>
      </c>
      <c r="D123" s="26">
        <f>D124</f>
        <v>20</v>
      </c>
      <c r="E123" s="26">
        <f>E124</f>
        <v>32</v>
      </c>
    </row>
    <row r="124" spans="1:5">
      <c r="A124" s="37">
        <v>1</v>
      </c>
      <c r="B124" s="38" t="s">
        <v>46</v>
      </c>
      <c r="C124" s="25" t="s">
        <v>20</v>
      </c>
      <c r="D124" s="18">
        <v>20</v>
      </c>
      <c r="E124" s="19">
        <f>D124*1.6</f>
        <v>32</v>
      </c>
    </row>
    <row r="125" spans="1:5">
      <c r="A125" s="17"/>
      <c r="B125" s="20"/>
      <c r="C125" s="25"/>
      <c r="D125" s="18"/>
      <c r="E125" s="19"/>
    </row>
    <row r="126" spans="1:5">
      <c r="A126" s="17"/>
      <c r="B126" s="9"/>
      <c r="C126" s="7"/>
      <c r="D126" s="18"/>
      <c r="E126" s="19"/>
    </row>
    <row r="127" spans="1:5">
      <c r="A127" s="17"/>
      <c r="B127" s="18"/>
      <c r="C127" s="17"/>
      <c r="D127" s="18"/>
      <c r="E127" s="19">
        <f t="shared" ref="E127:E134" si="0">D127*1.8</f>
        <v>0</v>
      </c>
    </row>
    <row r="128" spans="1:5">
      <c r="A128" s="17"/>
      <c r="B128" s="18"/>
      <c r="C128" s="17"/>
      <c r="D128" s="18"/>
      <c r="E128" s="19">
        <f t="shared" si="0"/>
        <v>0</v>
      </c>
    </row>
    <row r="129" spans="1:5">
      <c r="A129" s="17"/>
      <c r="B129" s="18"/>
      <c r="C129" s="17"/>
      <c r="D129" s="18"/>
      <c r="E129" s="19">
        <f t="shared" si="0"/>
        <v>0</v>
      </c>
    </row>
    <row r="130" spans="1:5">
      <c r="A130" s="17">
        <v>3</v>
      </c>
      <c r="B130" s="18"/>
      <c r="C130" s="17" t="s">
        <v>20</v>
      </c>
      <c r="D130" s="18">
        <v>3</v>
      </c>
      <c r="E130" s="19">
        <f t="shared" si="0"/>
        <v>5.4</v>
      </c>
    </row>
    <row r="131" spans="1:5">
      <c r="A131" s="17"/>
      <c r="B131" s="18"/>
      <c r="C131" s="17" t="s">
        <v>20</v>
      </c>
      <c r="D131" s="18">
        <v>3</v>
      </c>
      <c r="E131" s="19">
        <f t="shared" si="0"/>
        <v>5.4</v>
      </c>
    </row>
    <row r="132" spans="1:5">
      <c r="A132" s="17"/>
      <c r="B132" s="9"/>
      <c r="C132" s="17"/>
      <c r="D132" s="18"/>
      <c r="E132" s="19"/>
    </row>
    <row r="133" spans="1:5">
      <c r="A133" s="17"/>
      <c r="B133" s="18"/>
      <c r="C133" s="17"/>
      <c r="D133" s="18"/>
      <c r="E133" s="19"/>
    </row>
    <row r="134" spans="1:5">
      <c r="A134" s="17"/>
      <c r="B134" s="18"/>
      <c r="C134" s="17"/>
      <c r="D134" s="18"/>
      <c r="E134" s="19">
        <f t="shared" si="0"/>
        <v>0</v>
      </c>
    </row>
    <row r="135" spans="1:5">
      <c r="A135" s="17"/>
      <c r="B135" s="9"/>
      <c r="C135" s="17"/>
      <c r="D135" s="18"/>
      <c r="E135" s="19"/>
    </row>
    <row r="136" spans="1:5">
      <c r="A136" s="17"/>
      <c r="B136" s="9"/>
      <c r="C136" s="7"/>
      <c r="D136" s="18"/>
      <c r="E136" s="19"/>
    </row>
    <row r="137" spans="1:5">
      <c r="A137" s="17"/>
      <c r="B137" s="9"/>
      <c r="C137" s="17"/>
      <c r="D137" s="18"/>
      <c r="E137" s="19"/>
    </row>
    <row r="138" spans="1:5">
      <c r="A138" s="17"/>
      <c r="B138" s="18"/>
      <c r="C138" s="17"/>
      <c r="D138" s="18"/>
      <c r="E138" s="19"/>
    </row>
    <row r="139" spans="1:5">
      <c r="A139" s="17"/>
      <c r="B139" s="9"/>
      <c r="C139" s="17"/>
      <c r="D139" s="18"/>
      <c r="E139" s="19"/>
    </row>
    <row r="140" spans="1:5">
      <c r="A140" s="17"/>
      <c r="B140" s="9"/>
      <c r="C140" s="17"/>
      <c r="D140" s="18"/>
      <c r="E140" s="19"/>
    </row>
    <row r="141" spans="1:5" ht="15.75">
      <c r="A141" s="17"/>
      <c r="B141" s="11" t="s">
        <v>47</v>
      </c>
      <c r="C141" s="17"/>
      <c r="D141" s="18"/>
      <c r="E141" s="31">
        <f>E143+E147+E159+E154+E156</f>
        <v>163</v>
      </c>
    </row>
    <row r="142" spans="1:5">
      <c r="A142" s="17"/>
      <c r="B142" s="18" t="s">
        <v>18</v>
      </c>
      <c r="C142" s="17"/>
      <c r="D142" s="18"/>
      <c r="E142" s="39"/>
    </row>
    <row r="143" spans="1:5" ht="15.75">
      <c r="A143" s="17"/>
      <c r="B143" s="15" t="s">
        <v>48</v>
      </c>
      <c r="C143" s="17" t="s">
        <v>20</v>
      </c>
      <c r="D143" s="26">
        <f>SUM(D144:D146)</f>
        <v>120</v>
      </c>
      <c r="E143" s="16">
        <f>SUM(E144:E146)</f>
        <v>98</v>
      </c>
    </row>
    <row r="144" spans="1:5">
      <c r="A144" s="17">
        <v>1</v>
      </c>
      <c r="B144" s="9" t="s">
        <v>49</v>
      </c>
      <c r="C144" s="25" t="s">
        <v>20</v>
      </c>
      <c r="D144" s="18">
        <v>100</v>
      </c>
      <c r="E144" s="19">
        <f>D144*0.8</f>
        <v>80</v>
      </c>
    </row>
    <row r="145" spans="1:5">
      <c r="A145" s="17">
        <v>2</v>
      </c>
      <c r="B145" s="38" t="s">
        <v>37</v>
      </c>
      <c r="C145" s="25" t="s">
        <v>20</v>
      </c>
      <c r="D145" s="18">
        <v>20</v>
      </c>
      <c r="E145" s="19">
        <f>D145*0.9</f>
        <v>18</v>
      </c>
    </row>
    <row r="146" spans="1:5">
      <c r="A146" s="17"/>
      <c r="B146" s="20"/>
      <c r="C146" s="25"/>
      <c r="D146" s="18"/>
      <c r="E146" s="19"/>
    </row>
    <row r="147" spans="1:5" ht="15.75">
      <c r="A147" s="17"/>
      <c r="B147" s="15" t="s">
        <v>28</v>
      </c>
      <c r="C147" s="25" t="s">
        <v>20</v>
      </c>
      <c r="D147" s="26">
        <f>D148+D149</f>
        <v>100</v>
      </c>
      <c r="E147" s="31">
        <f>D147*0.15</f>
        <v>15</v>
      </c>
    </row>
    <row r="148" spans="1:5">
      <c r="A148" s="17">
        <v>1</v>
      </c>
      <c r="B148" s="9" t="s">
        <v>49</v>
      </c>
      <c r="C148" s="7" t="s">
        <v>20</v>
      </c>
      <c r="D148" s="18">
        <v>100</v>
      </c>
      <c r="E148" s="19">
        <f>D148*0.2</f>
        <v>20</v>
      </c>
    </row>
    <row r="149" spans="1:5">
      <c r="A149" s="17"/>
      <c r="B149" s="20"/>
      <c r="C149" s="7" t="s">
        <v>20</v>
      </c>
      <c r="D149" s="18"/>
      <c r="E149" s="19">
        <f>D149*0.13</f>
        <v>0</v>
      </c>
    </row>
    <row r="150" spans="1:5" ht="15.75">
      <c r="A150" s="17"/>
      <c r="B150" s="15"/>
      <c r="C150" s="25"/>
      <c r="D150" s="26"/>
      <c r="E150" s="31"/>
    </row>
    <row r="151" spans="1:5" ht="15.75">
      <c r="A151" s="17"/>
      <c r="B151" s="15"/>
      <c r="C151" s="25"/>
      <c r="D151" s="26"/>
      <c r="E151" s="31"/>
    </row>
    <row r="152" spans="1:5" ht="15.75">
      <c r="A152" s="17"/>
      <c r="B152" s="15"/>
      <c r="C152" s="25"/>
      <c r="D152" s="26"/>
      <c r="E152" s="31"/>
    </row>
    <row r="153" spans="1:5">
      <c r="A153" s="17">
        <v>2</v>
      </c>
      <c r="B153" s="38" t="s">
        <v>37</v>
      </c>
      <c r="C153" s="7" t="s">
        <v>20</v>
      </c>
      <c r="D153" s="20">
        <v>20</v>
      </c>
      <c r="E153" s="24">
        <f>D153*0.2</f>
        <v>4</v>
      </c>
    </row>
    <row r="154" spans="1:5" ht="15.75">
      <c r="A154" s="7"/>
      <c r="B154" s="15" t="s">
        <v>25</v>
      </c>
      <c r="C154" s="7"/>
      <c r="D154" s="26">
        <v>0</v>
      </c>
      <c r="E154" s="27">
        <v>0</v>
      </c>
    </row>
    <row r="155" spans="1:5">
      <c r="A155" s="17"/>
      <c r="B155" s="18"/>
      <c r="C155" s="17"/>
      <c r="D155" s="18"/>
      <c r="E155" s="19"/>
    </row>
    <row r="156" spans="1:5" ht="15.75">
      <c r="A156" s="17"/>
      <c r="B156" s="15" t="s">
        <v>24</v>
      </c>
      <c r="C156" s="25" t="s">
        <v>26</v>
      </c>
      <c r="D156" s="26">
        <f>D157+D158</f>
        <v>0</v>
      </c>
      <c r="E156" s="31">
        <f>SUM(E158)</f>
        <v>0</v>
      </c>
    </row>
    <row r="157" spans="1:5">
      <c r="A157" s="17"/>
      <c r="B157" s="20"/>
      <c r="C157" s="25"/>
      <c r="D157" s="20"/>
      <c r="E157" s="24"/>
    </row>
    <row r="158" spans="1:5">
      <c r="A158" s="17"/>
      <c r="B158" s="40"/>
      <c r="C158" s="25"/>
      <c r="D158" s="20"/>
      <c r="E158" s="24"/>
    </row>
    <row r="159" spans="1:5" ht="15.75">
      <c r="A159" s="7"/>
      <c r="B159" s="15" t="s">
        <v>27</v>
      </c>
      <c r="C159" s="7" t="s">
        <v>26</v>
      </c>
      <c r="D159" s="26">
        <v>20</v>
      </c>
      <c r="E159" s="31">
        <f>D159*2.5</f>
        <v>50</v>
      </c>
    </row>
    <row r="160" spans="1:5" ht="15.75">
      <c r="A160" s="7"/>
      <c r="B160" s="9"/>
      <c r="C160" s="7"/>
      <c r="D160" s="26"/>
      <c r="E160" s="26"/>
    </row>
    <row r="161" spans="1:5" ht="15.75">
      <c r="A161" s="7"/>
      <c r="B161" s="15" t="s">
        <v>50</v>
      </c>
      <c r="C161" s="7" t="s">
        <v>41</v>
      </c>
      <c r="D161" s="31">
        <f>D163+D174</f>
        <v>373.5</v>
      </c>
      <c r="E161" s="31">
        <f>E163+E174</f>
        <v>202.05</v>
      </c>
    </row>
    <row r="162" spans="1:5" ht="15.75">
      <c r="A162" s="7"/>
      <c r="B162" s="9" t="s">
        <v>18</v>
      </c>
      <c r="C162" s="7"/>
      <c r="D162" s="26"/>
      <c r="E162" s="26"/>
    </row>
    <row r="163" spans="1:5" ht="15.75">
      <c r="A163" s="7"/>
      <c r="B163" s="41" t="s">
        <v>51</v>
      </c>
      <c r="C163" s="7"/>
      <c r="D163" s="26">
        <f>SUM(D164:D168)</f>
        <v>360</v>
      </c>
      <c r="E163" s="16">
        <f>SUM(E164:E168)</f>
        <v>198</v>
      </c>
    </row>
    <row r="164" spans="1:5">
      <c r="A164" s="7"/>
      <c r="B164" s="9"/>
      <c r="C164" s="7"/>
      <c r="D164" s="18"/>
      <c r="E164" s="19"/>
    </row>
    <row r="165" spans="1:5">
      <c r="A165" s="7">
        <v>1</v>
      </c>
      <c r="B165" s="9" t="s">
        <v>52</v>
      </c>
      <c r="C165" s="7" t="s">
        <v>41</v>
      </c>
      <c r="D165" s="18">
        <v>80</v>
      </c>
      <c r="E165" s="19">
        <f t="shared" ref="E165:E171" si="1">D165*0.55</f>
        <v>44</v>
      </c>
    </row>
    <row r="166" spans="1:5">
      <c r="A166" s="7">
        <v>2</v>
      </c>
      <c r="B166" s="9" t="s">
        <v>53</v>
      </c>
      <c r="C166" s="7" t="s">
        <v>41</v>
      </c>
      <c r="D166" s="18">
        <v>150</v>
      </c>
      <c r="E166" s="19">
        <f t="shared" si="1"/>
        <v>82.5</v>
      </c>
    </row>
    <row r="167" spans="1:5">
      <c r="A167" s="7">
        <v>3</v>
      </c>
      <c r="B167" s="9" t="s">
        <v>54</v>
      </c>
      <c r="C167" s="7" t="s">
        <v>41</v>
      </c>
      <c r="D167" s="18">
        <v>80</v>
      </c>
      <c r="E167" s="19">
        <f t="shared" si="1"/>
        <v>44</v>
      </c>
    </row>
    <row r="168" spans="1:5">
      <c r="A168" s="7">
        <v>4</v>
      </c>
      <c r="B168" s="9" t="s">
        <v>36</v>
      </c>
      <c r="C168" s="7" t="s">
        <v>41</v>
      </c>
      <c r="D168" s="18">
        <v>50</v>
      </c>
      <c r="E168" s="19">
        <f t="shared" si="1"/>
        <v>27.500000000000004</v>
      </c>
    </row>
    <row r="169" spans="1:5">
      <c r="A169" s="7">
        <v>1</v>
      </c>
      <c r="B169" s="9" t="s">
        <v>55</v>
      </c>
      <c r="C169" s="7" t="s">
        <v>41</v>
      </c>
      <c r="D169" s="18">
        <v>50</v>
      </c>
      <c r="E169" s="19">
        <f t="shared" si="1"/>
        <v>27.500000000000004</v>
      </c>
    </row>
    <row r="170" spans="1:5">
      <c r="A170" s="7">
        <v>2</v>
      </c>
      <c r="B170" s="9" t="s">
        <v>56</v>
      </c>
      <c r="C170" s="7" t="s">
        <v>41</v>
      </c>
      <c r="D170" s="18">
        <v>100</v>
      </c>
      <c r="E170" s="19">
        <f t="shared" si="1"/>
        <v>55.000000000000007</v>
      </c>
    </row>
    <row r="171" spans="1:5">
      <c r="A171" s="7">
        <v>3</v>
      </c>
      <c r="B171" s="9" t="s">
        <v>57</v>
      </c>
      <c r="C171" s="7" t="s">
        <v>41</v>
      </c>
      <c r="D171" s="18">
        <v>250</v>
      </c>
      <c r="E171" s="19">
        <f t="shared" si="1"/>
        <v>137.5</v>
      </c>
    </row>
    <row r="172" spans="1:5">
      <c r="A172" s="7"/>
      <c r="B172" s="9"/>
      <c r="C172" s="7"/>
      <c r="D172" s="18"/>
      <c r="E172" s="19"/>
    </row>
    <row r="173" spans="1:5">
      <c r="A173" s="7"/>
      <c r="B173" s="9"/>
      <c r="C173" s="7"/>
      <c r="D173" s="18"/>
      <c r="E173" s="19"/>
    </row>
    <row r="174" spans="1:5" ht="18">
      <c r="A174" s="7"/>
      <c r="B174" s="15" t="s">
        <v>58</v>
      </c>
      <c r="C174" s="7"/>
      <c r="D174" s="42">
        <f>D175+D176+D177+D178+D179+D180</f>
        <v>13.5</v>
      </c>
      <c r="E174" s="16">
        <f>SUM(E175:E180)</f>
        <v>4.05</v>
      </c>
    </row>
    <row r="175" spans="1:5">
      <c r="A175" s="7"/>
      <c r="B175" s="9"/>
      <c r="C175" s="7" t="s">
        <v>20</v>
      </c>
      <c r="D175" s="18"/>
      <c r="E175" s="19"/>
    </row>
    <row r="176" spans="1:5">
      <c r="A176" s="7">
        <v>1</v>
      </c>
      <c r="B176" s="9" t="s">
        <v>59</v>
      </c>
      <c r="C176" s="7" t="s">
        <v>41</v>
      </c>
      <c r="D176" s="18">
        <v>4.5</v>
      </c>
      <c r="E176" s="19">
        <f>D176*0.3</f>
        <v>1.3499999999999999</v>
      </c>
    </row>
    <row r="177" spans="1:5">
      <c r="A177" s="7">
        <v>2</v>
      </c>
      <c r="B177" s="9" t="s">
        <v>60</v>
      </c>
      <c r="C177" s="7" t="s">
        <v>41</v>
      </c>
      <c r="D177" s="18">
        <v>4.5</v>
      </c>
      <c r="E177" s="19">
        <f>D177*0.3</f>
        <v>1.3499999999999999</v>
      </c>
    </row>
    <row r="178" spans="1:5">
      <c r="A178" s="7">
        <v>3</v>
      </c>
      <c r="B178" s="9" t="s">
        <v>61</v>
      </c>
      <c r="C178" s="7" t="s">
        <v>41</v>
      </c>
      <c r="D178" s="18">
        <v>4.5</v>
      </c>
      <c r="E178" s="19">
        <f>D178*0.3</f>
        <v>1.3499999999999999</v>
      </c>
    </row>
    <row r="179" spans="1:5">
      <c r="A179" s="7"/>
      <c r="B179" s="9"/>
      <c r="C179" s="7"/>
      <c r="D179" s="18"/>
      <c r="E179" s="19"/>
    </row>
    <row r="180" spans="1:5">
      <c r="A180" s="7"/>
      <c r="B180" s="9"/>
      <c r="C180" s="7"/>
      <c r="D180" s="18"/>
      <c r="E180" s="19"/>
    </row>
    <row r="181" spans="1:5" ht="15.75">
      <c r="A181" s="7"/>
      <c r="B181" s="26" t="s">
        <v>62</v>
      </c>
      <c r="C181" s="7" t="s">
        <v>20</v>
      </c>
      <c r="D181" s="43">
        <f>SUM(D184:D187)</f>
        <v>135</v>
      </c>
      <c r="E181" s="31">
        <f>SUM(E184:E187)</f>
        <v>47.25</v>
      </c>
    </row>
    <row r="182" spans="1:5">
      <c r="A182" s="7"/>
      <c r="B182" s="9" t="s">
        <v>18</v>
      </c>
      <c r="C182" s="7"/>
      <c r="D182" s="18"/>
      <c r="E182" s="19"/>
    </row>
    <row r="183" spans="1:5">
      <c r="A183" s="7"/>
      <c r="B183" s="18" t="s">
        <v>63</v>
      </c>
      <c r="C183" s="7"/>
      <c r="D183" s="18"/>
      <c r="E183" s="19"/>
    </row>
    <row r="184" spans="1:5">
      <c r="A184" s="7">
        <v>1</v>
      </c>
      <c r="B184" s="9" t="s">
        <v>64</v>
      </c>
      <c r="C184" s="7" t="s">
        <v>20</v>
      </c>
      <c r="D184" s="9">
        <v>35</v>
      </c>
      <c r="E184" s="44">
        <f>D184*0.35</f>
        <v>12.25</v>
      </c>
    </row>
    <row r="185" spans="1:5">
      <c r="A185" s="7">
        <v>2</v>
      </c>
      <c r="B185" s="9" t="s">
        <v>65</v>
      </c>
      <c r="C185" s="7" t="s">
        <v>20</v>
      </c>
      <c r="D185" s="9">
        <v>50</v>
      </c>
      <c r="E185" s="44">
        <f>D185*0.35</f>
        <v>17.5</v>
      </c>
    </row>
    <row r="186" spans="1:5">
      <c r="A186" s="7">
        <v>3</v>
      </c>
      <c r="B186" s="9" t="s">
        <v>66</v>
      </c>
      <c r="C186" s="7" t="s">
        <v>20</v>
      </c>
      <c r="D186" s="9">
        <v>50</v>
      </c>
      <c r="E186" s="44">
        <f>D186*0.35</f>
        <v>17.5</v>
      </c>
    </row>
    <row r="187" spans="1:5">
      <c r="A187" s="7"/>
      <c r="B187" s="9"/>
      <c r="C187" s="7"/>
      <c r="D187" s="18"/>
      <c r="E187" s="44"/>
    </row>
    <row r="188" spans="1:5" ht="15.75">
      <c r="A188" s="9"/>
      <c r="B188" s="11" t="s">
        <v>67</v>
      </c>
      <c r="C188" s="9"/>
      <c r="D188" s="26">
        <f>D209+D215</f>
        <v>20</v>
      </c>
      <c r="E188" s="31">
        <f>E209+E215</f>
        <v>4.0200000000000005</v>
      </c>
    </row>
    <row r="189" spans="1:5">
      <c r="A189" s="9"/>
      <c r="B189" s="18" t="s">
        <v>68</v>
      </c>
      <c r="C189" s="9"/>
      <c r="D189" s="9"/>
      <c r="E189" s="15"/>
    </row>
    <row r="190" spans="1:5" ht="15.75">
      <c r="A190" s="9"/>
      <c r="B190" s="9"/>
      <c r="C190" s="7"/>
      <c r="D190" s="26"/>
      <c r="E190" s="31"/>
    </row>
    <row r="191" spans="1:5">
      <c r="A191" s="32"/>
      <c r="B191" s="9"/>
      <c r="C191" s="7"/>
      <c r="D191" s="9"/>
      <c r="E191" s="44"/>
    </row>
    <row r="192" spans="1:5">
      <c r="A192" s="9"/>
      <c r="B192" s="9"/>
      <c r="C192" s="7"/>
      <c r="D192" s="9"/>
      <c r="E192" s="44"/>
    </row>
    <row r="193" spans="1:5">
      <c r="A193" s="9"/>
      <c r="B193" s="9"/>
      <c r="C193" s="7"/>
      <c r="D193" s="9"/>
      <c r="E193" s="44"/>
    </row>
    <row r="194" spans="1:5">
      <c r="A194" s="9"/>
      <c r="B194" s="18"/>
      <c r="C194" s="7"/>
      <c r="D194" s="9"/>
      <c r="E194" s="44"/>
    </row>
    <row r="195" spans="1:5">
      <c r="A195" s="9"/>
      <c r="B195" s="18"/>
      <c r="C195" s="7"/>
      <c r="D195" s="9"/>
      <c r="E195" s="44"/>
    </row>
    <row r="196" spans="1:5">
      <c r="A196" s="9"/>
      <c r="B196" s="18"/>
      <c r="C196" s="7"/>
      <c r="D196" s="9"/>
      <c r="E196" s="44"/>
    </row>
    <row r="197" spans="1:5">
      <c r="A197" s="9"/>
      <c r="B197" s="18"/>
      <c r="C197" s="7"/>
      <c r="D197" s="9"/>
      <c r="E197" s="44"/>
    </row>
    <row r="198" spans="1:5">
      <c r="A198" s="9"/>
      <c r="B198" s="18"/>
      <c r="C198" s="7"/>
      <c r="D198" s="9"/>
      <c r="E198" s="44"/>
    </row>
    <row r="199" spans="1:5">
      <c r="A199" s="9"/>
      <c r="B199" s="18"/>
      <c r="C199" s="7"/>
      <c r="D199" s="9"/>
      <c r="E199" s="44"/>
    </row>
    <row r="200" spans="1:5" ht="15.75">
      <c r="A200" s="9"/>
      <c r="B200" s="11"/>
      <c r="C200" s="7"/>
      <c r="D200" s="9"/>
      <c r="E200" s="44"/>
    </row>
    <row r="201" spans="1:5">
      <c r="A201" s="9"/>
      <c r="B201" s="18"/>
      <c r="C201" s="7"/>
      <c r="D201" s="9"/>
      <c r="E201" s="44"/>
    </row>
    <row r="202" spans="1:5">
      <c r="A202" s="9"/>
      <c r="B202" s="18"/>
      <c r="C202" s="7"/>
      <c r="D202" s="9"/>
      <c r="E202" s="44"/>
    </row>
    <row r="203" spans="1:5">
      <c r="A203" s="9"/>
      <c r="B203" s="18"/>
      <c r="C203" s="7"/>
      <c r="D203" s="9"/>
      <c r="E203" s="44"/>
    </row>
    <row r="204" spans="1:5">
      <c r="A204" s="9"/>
      <c r="B204" s="18"/>
      <c r="C204" s="7"/>
      <c r="D204" s="9"/>
      <c r="E204" s="44"/>
    </row>
    <row r="205" spans="1:5">
      <c r="A205" s="9"/>
      <c r="B205" s="18"/>
      <c r="C205" s="7"/>
      <c r="D205" s="9"/>
      <c r="E205" s="44"/>
    </row>
    <row r="206" spans="1:5">
      <c r="A206" s="9"/>
      <c r="B206" s="9"/>
      <c r="C206" s="7"/>
      <c r="D206" s="9"/>
      <c r="E206" s="44"/>
    </row>
    <row r="207" spans="1:5">
      <c r="A207" s="9"/>
      <c r="B207" s="9"/>
      <c r="C207" s="7"/>
      <c r="D207" s="9"/>
      <c r="E207" s="44"/>
    </row>
    <row r="208" spans="1:5">
      <c r="A208" s="9"/>
      <c r="B208" s="18"/>
      <c r="C208" s="7"/>
      <c r="D208" s="9"/>
      <c r="E208" s="44"/>
    </row>
    <row r="209" spans="1:5" ht="15.75">
      <c r="A209" s="9"/>
      <c r="B209" s="15" t="s">
        <v>69</v>
      </c>
      <c r="C209" s="7"/>
      <c r="D209" s="26">
        <f>D210+D211+D212+D213+D214</f>
        <v>6</v>
      </c>
      <c r="E209" s="31">
        <f>D209*0.11</f>
        <v>0.66</v>
      </c>
    </row>
    <row r="210" spans="1:5">
      <c r="A210" s="9">
        <v>1</v>
      </c>
      <c r="B210" s="9" t="s">
        <v>52</v>
      </c>
      <c r="C210" s="45" t="s">
        <v>26</v>
      </c>
      <c r="D210" s="9">
        <v>2</v>
      </c>
      <c r="E210" s="44">
        <f>D210*0.11</f>
        <v>0.22</v>
      </c>
    </row>
    <row r="211" spans="1:5">
      <c r="A211" s="9">
        <v>2</v>
      </c>
      <c r="B211" s="9" t="s">
        <v>70</v>
      </c>
      <c r="C211" s="45" t="s">
        <v>26</v>
      </c>
      <c r="D211" s="9">
        <v>2</v>
      </c>
      <c r="E211" s="44">
        <f>D211*0.11</f>
        <v>0.22</v>
      </c>
    </row>
    <row r="212" spans="1:5">
      <c r="A212" s="9"/>
      <c r="B212" s="9"/>
      <c r="C212" s="45"/>
      <c r="D212" s="9"/>
      <c r="E212" s="44"/>
    </row>
    <row r="213" spans="1:5">
      <c r="A213" s="9">
        <v>3</v>
      </c>
      <c r="B213" s="9" t="s">
        <v>71</v>
      </c>
      <c r="C213" s="45" t="s">
        <v>26</v>
      </c>
      <c r="D213" s="9">
        <v>2</v>
      </c>
      <c r="E213" s="44">
        <f>D213*0.11</f>
        <v>0.22</v>
      </c>
    </row>
    <row r="214" spans="1:5">
      <c r="A214" s="9"/>
      <c r="B214" s="18"/>
      <c r="C214" s="45"/>
      <c r="D214" s="9"/>
      <c r="E214" s="44"/>
    </row>
    <row r="215" spans="1:5" ht="15.75">
      <c r="A215" s="9"/>
      <c r="B215" s="15" t="s">
        <v>72</v>
      </c>
      <c r="C215" s="7"/>
      <c r="D215" s="26">
        <f>D216+D217+D218</f>
        <v>14</v>
      </c>
      <c r="E215" s="31">
        <f>E216+E217+E218</f>
        <v>3.3600000000000003</v>
      </c>
    </row>
    <row r="216" spans="1:5">
      <c r="A216" s="7">
        <v>1</v>
      </c>
      <c r="B216" s="9" t="s">
        <v>52</v>
      </c>
      <c r="C216" s="7" t="s">
        <v>41</v>
      </c>
      <c r="D216" s="9">
        <v>5</v>
      </c>
      <c r="E216" s="44">
        <f>D216*0.24</f>
        <v>1.2</v>
      </c>
    </row>
    <row r="217" spans="1:5">
      <c r="A217" s="7">
        <v>2</v>
      </c>
      <c r="B217" s="9" t="s">
        <v>71</v>
      </c>
      <c r="C217" s="7" t="s">
        <v>41</v>
      </c>
      <c r="D217" s="9">
        <v>4</v>
      </c>
      <c r="E217" s="44">
        <f>D217*0.24</f>
        <v>0.96</v>
      </c>
    </row>
    <row r="218" spans="1:5">
      <c r="A218" s="7">
        <v>3</v>
      </c>
      <c r="B218" s="32" t="s">
        <v>73</v>
      </c>
      <c r="C218" s="7" t="s">
        <v>41</v>
      </c>
      <c r="D218" s="9">
        <v>5</v>
      </c>
      <c r="E218" s="44">
        <f>D218*0.24</f>
        <v>1.2</v>
      </c>
    </row>
    <row r="219" spans="1:5">
      <c r="A219" s="7"/>
      <c r="B219" s="32"/>
      <c r="C219" s="45"/>
      <c r="D219" s="9"/>
      <c r="E219" s="44"/>
    </row>
    <row r="220" spans="1:5" ht="15.75">
      <c r="A220" s="29"/>
      <c r="B220" s="30" t="s">
        <v>74</v>
      </c>
      <c r="C220" s="46" t="s">
        <v>41</v>
      </c>
      <c r="D220" s="16">
        <f>D225+D226</f>
        <v>1500</v>
      </c>
      <c r="E220" s="16">
        <f>E225+E226+E228+E229</f>
        <v>426</v>
      </c>
    </row>
    <row r="221" spans="1:5">
      <c r="A221" s="32"/>
      <c r="B221" s="32"/>
      <c r="C221" s="45"/>
      <c r="D221" s="9"/>
      <c r="E221" s="44"/>
    </row>
    <row r="222" spans="1:5">
      <c r="A222" s="29"/>
      <c r="B222" s="32"/>
      <c r="C222" s="7"/>
      <c r="D222" s="9"/>
      <c r="E222" s="44"/>
    </row>
    <row r="223" spans="1:5">
      <c r="A223" s="29"/>
      <c r="B223" s="32"/>
      <c r="C223" s="7"/>
      <c r="D223" s="9"/>
      <c r="E223" s="44"/>
    </row>
    <row r="224" spans="1:5">
      <c r="A224" s="32">
        <v>1</v>
      </c>
      <c r="B224" s="38" t="s">
        <v>75</v>
      </c>
      <c r="C224" s="45"/>
      <c r="D224" s="9"/>
      <c r="E224" s="44"/>
    </row>
    <row r="225" spans="1:5">
      <c r="A225" s="29"/>
      <c r="B225" s="38" t="s">
        <v>76</v>
      </c>
      <c r="C225" s="7" t="s">
        <v>41</v>
      </c>
      <c r="D225" s="9">
        <v>900</v>
      </c>
      <c r="E225" s="44">
        <f>D225*0.09</f>
        <v>81</v>
      </c>
    </row>
    <row r="226" spans="1:5">
      <c r="A226" s="29"/>
      <c r="B226" s="38" t="s">
        <v>77</v>
      </c>
      <c r="C226" s="7" t="s">
        <v>41</v>
      </c>
      <c r="D226" s="9">
        <v>600</v>
      </c>
      <c r="E226" s="44">
        <f>D226*0.22</f>
        <v>132</v>
      </c>
    </row>
    <row r="227" spans="1:5">
      <c r="A227" s="32">
        <v>2</v>
      </c>
      <c r="B227" s="38" t="s">
        <v>78</v>
      </c>
      <c r="C227" s="45"/>
      <c r="D227" s="9"/>
      <c r="E227" s="44"/>
    </row>
    <row r="228" spans="1:5">
      <c r="A228" s="29"/>
      <c r="B228" s="38" t="s">
        <v>76</v>
      </c>
      <c r="C228" s="7" t="s">
        <v>41</v>
      </c>
      <c r="D228" s="9">
        <v>900</v>
      </c>
      <c r="E228" s="44">
        <f>D228*0.09</f>
        <v>81</v>
      </c>
    </row>
    <row r="229" spans="1:5">
      <c r="A229" s="29"/>
      <c r="B229" s="38" t="s">
        <v>77</v>
      </c>
      <c r="C229" s="7" t="s">
        <v>41</v>
      </c>
      <c r="D229" s="9">
        <v>600</v>
      </c>
      <c r="E229" s="44">
        <f>D229*0.22</f>
        <v>132</v>
      </c>
    </row>
    <row r="230" spans="1:5">
      <c r="A230" s="32"/>
      <c r="B230" s="32"/>
      <c r="C230" s="45"/>
      <c r="D230" s="9"/>
      <c r="E230" s="44"/>
    </row>
    <row r="231" spans="1:5">
      <c r="A231" s="29"/>
      <c r="B231" s="38"/>
      <c r="C231" s="7"/>
      <c r="D231" s="9"/>
      <c r="E231" s="44"/>
    </row>
    <row r="232" spans="1:5">
      <c r="A232" s="29"/>
      <c r="B232" s="38"/>
      <c r="C232" s="7"/>
      <c r="D232" s="9"/>
      <c r="E232" s="44"/>
    </row>
    <row r="233" spans="1:5">
      <c r="A233" s="29"/>
      <c r="B233" s="32"/>
      <c r="C233" s="7"/>
      <c r="D233" s="9"/>
      <c r="E233" s="44"/>
    </row>
    <row r="234" spans="1:5">
      <c r="A234" s="9"/>
      <c r="B234" s="9"/>
      <c r="C234" s="45"/>
      <c r="D234" s="9"/>
      <c r="E234" s="44"/>
    </row>
    <row r="235" spans="1:5">
      <c r="A235" s="7"/>
      <c r="B235" s="9"/>
      <c r="C235" s="7"/>
      <c r="D235" s="9"/>
      <c r="E235" s="44"/>
    </row>
    <row r="236" spans="1:5">
      <c r="A236" s="7"/>
      <c r="B236" s="9"/>
      <c r="C236" s="7"/>
      <c r="D236" s="9"/>
      <c r="E236" s="44"/>
    </row>
    <row r="237" spans="1:5">
      <c r="A237" s="7"/>
      <c r="B237" s="9"/>
      <c r="C237" s="7"/>
      <c r="D237" s="9"/>
      <c r="E237" s="44"/>
    </row>
    <row r="238" spans="1:5">
      <c r="A238" s="7"/>
      <c r="B238" s="9"/>
      <c r="C238" s="7"/>
      <c r="D238" s="9"/>
      <c r="E238" s="44"/>
    </row>
    <row r="239" spans="1:5">
      <c r="A239" s="7"/>
      <c r="B239" s="9"/>
      <c r="C239" s="7"/>
      <c r="D239" s="9"/>
      <c r="E239" s="44"/>
    </row>
    <row r="240" spans="1:5">
      <c r="A240" s="9"/>
      <c r="B240" s="18"/>
      <c r="C240" s="45"/>
      <c r="D240" s="9"/>
      <c r="E240" s="44"/>
    </row>
    <row r="241" spans="1:5">
      <c r="A241" s="7"/>
      <c r="B241" s="9"/>
      <c r="C241" s="7"/>
      <c r="D241" s="9"/>
      <c r="E241" s="44"/>
    </row>
    <row r="242" spans="1:5">
      <c r="A242" s="7"/>
      <c r="B242" s="9"/>
      <c r="C242" s="7"/>
      <c r="D242" s="9"/>
      <c r="E242" s="44"/>
    </row>
    <row r="243" spans="1:5" ht="20.25">
      <c r="A243" s="7"/>
      <c r="B243" s="42" t="s">
        <v>79</v>
      </c>
      <c r="C243" s="7"/>
      <c r="D243" s="9"/>
      <c r="E243" s="47">
        <f>E104+E14</f>
        <v>1154.32</v>
      </c>
    </row>
    <row r="244" spans="1:5" ht="20.25">
      <c r="A244" s="7"/>
      <c r="B244" s="42" t="s">
        <v>80</v>
      </c>
      <c r="C244" s="7"/>
      <c r="D244" s="9"/>
      <c r="E244" s="47">
        <f>E243</f>
        <v>1154.32</v>
      </c>
    </row>
    <row r="245" spans="1:5">
      <c r="A245" s="53" t="s">
        <v>81</v>
      </c>
      <c r="B245" s="53"/>
      <c r="C245" s="53"/>
      <c r="D245" s="53"/>
      <c r="E245" s="53"/>
    </row>
    <row r="246" spans="1:5">
      <c r="B246" t="s">
        <v>2</v>
      </c>
      <c r="D246" s="51" t="s">
        <v>82</v>
      </c>
      <c r="E246" s="51"/>
    </row>
    <row r="247" spans="1:5">
      <c r="A247" s="53" t="s">
        <v>83</v>
      </c>
      <c r="B247" s="53"/>
      <c r="C247" s="53"/>
      <c r="D247" s="53"/>
      <c r="E247" s="53"/>
    </row>
    <row r="248" spans="1:5">
      <c r="B248" s="50" t="s">
        <v>84</v>
      </c>
      <c r="C248" s="50"/>
      <c r="D248" s="50"/>
      <c r="E248" s="50"/>
    </row>
    <row r="249" spans="1:5">
      <c r="B249" s="50"/>
      <c r="C249" s="50"/>
      <c r="D249" s="50"/>
      <c r="E249" s="50"/>
    </row>
    <row r="250" spans="1:5">
      <c r="B250" s="50"/>
      <c r="C250" s="50"/>
      <c r="D250" s="50"/>
      <c r="E250" s="50"/>
    </row>
    <row r="251" spans="1:5">
      <c r="B251" s="50"/>
      <c r="C251" s="50"/>
      <c r="D251" s="50"/>
      <c r="E251" s="50"/>
    </row>
    <row r="252" spans="1:5">
      <c r="B252" s="50"/>
      <c r="C252" s="50"/>
      <c r="D252" s="50"/>
      <c r="E252" s="50"/>
    </row>
    <row r="253" spans="1:5">
      <c r="B253" s="48"/>
      <c r="C253" s="48"/>
      <c r="D253" s="48"/>
      <c r="E253" s="48"/>
    </row>
    <row r="254" spans="1:5" ht="57.75">
      <c r="B254" s="49" t="s">
        <v>85</v>
      </c>
      <c r="C254" s="48"/>
      <c r="D254" s="48"/>
      <c r="E254" s="48" t="s">
        <v>86</v>
      </c>
    </row>
    <row r="255" spans="1:5">
      <c r="B255" s="49"/>
      <c r="C255" s="48"/>
      <c r="D255" s="48"/>
      <c r="E255" s="48"/>
    </row>
    <row r="256" spans="1:5">
      <c r="B256" s="48"/>
      <c r="C256" s="48"/>
      <c r="D256" s="48"/>
      <c r="E256" s="48"/>
    </row>
  </sheetData>
  <mergeCells count="7">
    <mergeCell ref="B248:E252"/>
    <mergeCell ref="D5:E5"/>
    <mergeCell ref="B8:E8"/>
    <mergeCell ref="B9:E9"/>
    <mergeCell ref="A245:E245"/>
    <mergeCell ref="D246:E246"/>
    <mergeCell ref="A247:E24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2022-03-31T08:26:59Z</dcterms:modified>
</cp:coreProperties>
</file>